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sites.airportnet.se/EkonomiFinans/Dokument/BOKSLUT/BOKSLUT 2026/Q1/Fact Sheet/"/>
    </mc:Choice>
  </mc:AlternateContent>
  <xr:revisionPtr revIDLastSave="0" documentId="8_{876EDF63-F19E-41D1-AC17-815D0D993027}" xr6:coauthVersionLast="47" xr6:coauthVersionMax="47" xr10:uidLastSave="{00000000-0000-0000-0000-000000000000}"/>
  <bookViews>
    <workbookView xWindow="28680" yWindow="-120" windowWidth="29040" windowHeight="15720" xr2:uid="{2CA14047-FA1A-411E-A56D-49F2CAD99C60}"/>
  </bookViews>
  <sheets>
    <sheet name="Contents" sheetId="6" r:id="rId1"/>
    <sheet name="Consolidated income statements" sheetId="1" r:id="rId2"/>
    <sheet name="Consolidated balance sheets" sheetId="3" r:id="rId3"/>
    <sheet name="Consolidated cash flow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5" i="1"/>
  <c r="E41" i="3" l="1"/>
  <c r="F33" i="3"/>
  <c r="F41" i="3" s="1"/>
  <c r="E33" i="3"/>
  <c r="G25" i="3"/>
  <c r="G33" i="3" s="1"/>
  <c r="G41" i="3" s="1"/>
  <c r="F25" i="3"/>
  <c r="E25" i="3"/>
  <c r="D25" i="3"/>
  <c r="D33" i="3" s="1"/>
  <c r="D41" i="3" s="1"/>
  <c r="C25" i="3"/>
  <c r="C33" i="3" s="1"/>
  <c r="C41" i="3" s="1"/>
  <c r="B12" i="3"/>
  <c r="B13" i="3"/>
  <c r="B8" i="3"/>
  <c r="F21" i="3"/>
  <c r="E21" i="3"/>
  <c r="D10" i="1" l="1"/>
  <c r="C9" i="5" l="1"/>
  <c r="C11" i="5" s="1"/>
  <c r="G39" i="3" l="1"/>
  <c r="F28" i="3"/>
  <c r="E28" i="3"/>
  <c r="G27" i="3"/>
  <c r="F27" i="3"/>
  <c r="E27" i="3"/>
  <c r="G9" i="5" l="1"/>
  <c r="G11" i="5" s="1"/>
  <c r="F9" i="5"/>
  <c r="F11" i="5" s="1"/>
  <c r="E9" i="5"/>
  <c r="E11" i="5" s="1"/>
  <c r="D9" i="5"/>
  <c r="D11" i="5" s="1"/>
  <c r="C8" i="3"/>
  <c r="D8" i="3"/>
  <c r="E8" i="3"/>
  <c r="F8" i="3"/>
  <c r="G8" i="3"/>
  <c r="C13" i="3"/>
  <c r="D13" i="3"/>
  <c r="E13" i="3"/>
  <c r="F13" i="3"/>
  <c r="G13" i="3"/>
  <c r="C18" i="3"/>
  <c r="D18" i="3"/>
  <c r="E18" i="3"/>
  <c r="F18" i="3"/>
  <c r="G18" i="3"/>
  <c r="C22" i="3"/>
  <c r="D22" i="3"/>
  <c r="E22" i="3"/>
  <c r="F22" i="3"/>
  <c r="G22" i="3"/>
  <c r="F39" i="3"/>
  <c r="E39" i="3"/>
  <c r="D39" i="3"/>
  <c r="C39" i="3"/>
  <c r="G31" i="3"/>
  <c r="F31" i="3"/>
  <c r="E31" i="3"/>
  <c r="D31" i="3"/>
  <c r="C31" i="3"/>
  <c r="D30" i="1"/>
  <c r="E30" i="1"/>
  <c r="F30" i="1"/>
  <c r="G30" i="1"/>
  <c r="D20" i="1"/>
  <c r="E20" i="1"/>
  <c r="F20" i="1"/>
  <c r="G20" i="1"/>
  <c r="D25" i="1"/>
  <c r="E25" i="1"/>
  <c r="F25" i="1"/>
  <c r="G25" i="1"/>
  <c r="G10" i="1"/>
  <c r="F10" i="1"/>
  <c r="E10" i="1"/>
  <c r="C10" i="1"/>
  <c r="C25" i="1"/>
  <c r="C20" i="1"/>
  <c r="G15" i="1"/>
  <c r="F15" i="1"/>
  <c r="E15" i="1"/>
  <c r="D15" i="1"/>
  <c r="C15" i="1"/>
  <c r="E23" i="3" l="1"/>
  <c r="D23" i="3"/>
  <c r="C23" i="3"/>
  <c r="F23" i="3"/>
  <c r="G23" i="3"/>
  <c r="C30" i="1"/>
</calcChain>
</file>

<file path=xl/sharedStrings.xml><?xml version="1.0" encoding="utf-8"?>
<sst xmlns="http://schemas.openxmlformats.org/spreadsheetml/2006/main" count="93" uniqueCount="66">
  <si>
    <t>Q1 2025</t>
  </si>
  <si>
    <t>Q1 2026</t>
  </si>
  <si>
    <t>Q1 2024</t>
  </si>
  <si>
    <t>FFO, R12</t>
  </si>
  <si>
    <t>FFO/Debt, %</t>
  </si>
  <si>
    <t>Debt</t>
  </si>
  <si>
    <t>─</t>
  </si>
  <si>
    <t>Consolidated cash flow statement - supplementary information</t>
  </si>
  <si>
    <t>Amounts in SEK M</t>
  </si>
  <si>
    <t>Cash flow from operating activities</t>
  </si>
  <si>
    <t>Income after financial items</t>
  </si>
  <si>
    <t>Adjustments for non-cash items</t>
  </si>
  <si>
    <t>Tax paid</t>
  </si>
  <si>
    <t>Cash flow from operating activities before cash flow from change in working capital</t>
  </si>
  <si>
    <t>Cash flow from changes in working capital</t>
  </si>
  <si>
    <t>Full year 2025</t>
  </si>
  <si>
    <t>Full year 2024</t>
  </si>
  <si>
    <t>Amounts in SEK M (if not otherwise stated)</t>
  </si>
  <si>
    <t>Operating profit including share of profit from associated companies, R12</t>
  </si>
  <si>
    <t>Average operating capital 12 months</t>
  </si>
  <si>
    <t>Return on operating capital, %</t>
  </si>
  <si>
    <t>Return on operating capital excluding restructuring costs, capital gains, impairment losses and disposals, %</t>
  </si>
  <si>
    <t>Operating profit excluding restructuring costs, capital gains, impairment losses and disposals and including share of profit from associated companies, R12</t>
  </si>
  <si>
    <t>Funds from operations (FFO)/Debt, %</t>
  </si>
  <si>
    <t>Cash flow from operating activities before cash flow from change in working capital, R12</t>
  </si>
  <si>
    <t>Interest on hybrid bonds (50%), R12</t>
  </si>
  <si>
    <t>Interest-bearing liabilities</t>
  </si>
  <si>
    <t>Provisions for pensions</t>
  </si>
  <si>
    <t>Hybrid bonds (50%)</t>
  </si>
  <si>
    <t>Mar 31, 2026</t>
  </si>
  <si>
    <t>Mar 31, 2025</t>
  </si>
  <si>
    <t>Mar 31, 2024</t>
  </si>
  <si>
    <t>Dec 31, 2025</t>
  </si>
  <si>
    <t>Equity</t>
  </si>
  <si>
    <t>Liquid assets</t>
  </si>
  <si>
    <t>Short-term investments</t>
  </si>
  <si>
    <t>Operating capital</t>
  </si>
  <si>
    <t>Operating capital (all amounts in SEK M)</t>
  </si>
  <si>
    <t>Interest-bearing liabilities (all amounts in SEK M)</t>
  </si>
  <si>
    <t>Liabilities to credit institutions</t>
  </si>
  <si>
    <t>Bond loans</t>
  </si>
  <si>
    <t>Commercial paper</t>
  </si>
  <si>
    <t>Lease liabilities</t>
  </si>
  <si>
    <t>Other interest-bearing liabilities</t>
  </si>
  <si>
    <t>Hybrid bonds (all amounts in SEK M)</t>
  </si>
  <si>
    <t>Hybrid bonds</t>
  </si>
  <si>
    <t>All amounts in MSEK (if not otherwise stated)</t>
  </si>
  <si>
    <t>Operating profit excluding restructuring costs, capital gains, impairment losses and disposals</t>
  </si>
  <si>
    <t>Capital gains</t>
  </si>
  <si>
    <t>Restructuring costs</t>
  </si>
  <si>
    <t>Impairment losses and disposals</t>
  </si>
  <si>
    <t>Operating profit</t>
  </si>
  <si>
    <t>Share of profit/loss from associated companies</t>
  </si>
  <si>
    <t>Operating profit including share of profit/loss from associated companies</t>
  </si>
  <si>
    <t>Operating profit excluding restructuring costs, capital gains, impairment losses and disposals and including share of profit/loss from associated companies</t>
  </si>
  <si>
    <t>Operating margin, %</t>
  </si>
  <si>
    <t>Net sales</t>
  </si>
  <si>
    <t>Operating margin, excluding restructuring costs, capital gains, impairment losses and disposals, %</t>
  </si>
  <si>
    <t>Reconciliation of APMs - consolidated income statement</t>
  </si>
  <si>
    <t xml:space="preserve">Reconciliation of APMs and supplementary information consolidated balance sheet </t>
  </si>
  <si>
    <t>Consolidated cash flow</t>
  </si>
  <si>
    <t>Consolidated balance sheets</t>
  </si>
  <si>
    <t>Consolidated income statements</t>
  </si>
  <si>
    <t>Not reviewed by Swedavia's auditors.</t>
  </si>
  <si>
    <t>Reconciliation of alternative performance measures (APMs) and supplementary information Q1 2026</t>
  </si>
  <si>
    <t>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</si>
</sst>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3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2" borderId="0" xfId="0" applyFont="1" applyFill="1"/>
    <xf numFmtId="14" fontId="5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3" xfId="0" applyFill="1" applyBorder="1"/>
    <xf numFmtId="0" fontId="0" fillId="2" borderId="0" xfId="0" applyFill="1" applyBorder="1"/>
    <xf numFmtId="2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/>
    <xf numFmtId="2" fontId="7" fillId="2" borderId="0" xfId="0" applyNumberFormat="1" applyFont="1" applyFill="1" applyAlignment="1">
      <alignment wrapText="1"/>
    </xf>
    <xf numFmtId="3" fontId="7" fillId="2" borderId="0" xfId="0" applyNumberFormat="1" applyFont="1" applyFill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6" fillId="2" borderId="2" xfId="0" applyFont="1" applyFill="1" applyBorder="1"/>
    <xf numFmtId="3" fontId="6" fillId="2" borderId="2" xfId="0" applyNumberFormat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6" fillId="4" borderId="2" xfId="0" applyFont="1" applyFill="1" applyBorder="1"/>
    <xf numFmtId="164" fontId="6" fillId="4" borderId="2" xfId="1" applyNumberFormat="1" applyFont="1" applyFill="1" applyBorder="1"/>
    <xf numFmtId="2" fontId="6" fillId="4" borderId="2" xfId="0" applyNumberFormat="1" applyFont="1" applyFill="1" applyBorder="1" applyAlignment="1">
      <alignment wrapText="1"/>
    </xf>
    <xf numFmtId="164" fontId="6" fillId="4" borderId="2" xfId="1" applyNumberFormat="1" applyFont="1" applyFill="1" applyBorder="1" applyAlignment="1">
      <alignment vertical="center"/>
    </xf>
    <xf numFmtId="0" fontId="8" fillId="3" borderId="0" xfId="0" applyFont="1" applyFill="1"/>
    <xf numFmtId="14" fontId="8" fillId="3" borderId="0" xfId="0" applyNumberFormat="1" applyFont="1" applyFill="1" applyAlignment="1">
      <alignment horizontal="center" wrapText="1"/>
    </xf>
    <xf numFmtId="2" fontId="7" fillId="2" borderId="0" xfId="0" applyNumberFormat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3" fontId="6" fillId="4" borderId="2" xfId="0" applyNumberFormat="1" applyFont="1" applyFill="1" applyBorder="1" applyAlignment="1">
      <alignment vertical="center"/>
    </xf>
    <xf numFmtId="0" fontId="7" fillId="2" borderId="3" xfId="0" applyFont="1" applyFill="1" applyBorder="1"/>
    <xf numFmtId="0" fontId="9" fillId="2" borderId="3" xfId="0" applyFont="1" applyFill="1" applyBorder="1"/>
    <xf numFmtId="3" fontId="6" fillId="4" borderId="2" xfId="0" applyNumberFormat="1" applyFont="1" applyFill="1" applyBorder="1"/>
    <xf numFmtId="3" fontId="6" fillId="2" borderId="1" xfId="0" applyNumberFormat="1" applyFont="1" applyFill="1" applyBorder="1"/>
    <xf numFmtId="0" fontId="6" fillId="2" borderId="0" xfId="0" applyFont="1" applyFill="1"/>
    <xf numFmtId="3" fontId="10" fillId="2" borderId="0" xfId="0" applyNumberFormat="1" applyFont="1" applyFill="1"/>
    <xf numFmtId="3" fontId="10" fillId="2" borderId="1" xfId="0" applyNumberFormat="1" applyFont="1" applyFill="1" applyBorder="1"/>
    <xf numFmtId="2" fontId="2" fillId="2" borderId="0" xfId="0" applyNumberFormat="1" applyFont="1" applyFill="1" applyBorder="1"/>
    <xf numFmtId="2" fontId="0" fillId="2" borderId="0" xfId="0" applyNumberFormat="1" applyFill="1" applyBorder="1"/>
    <xf numFmtId="3" fontId="11" fillId="2" borderId="0" xfId="0" applyNumberFormat="1" applyFont="1" applyFill="1"/>
    <xf numFmtId="3" fontId="11" fillId="4" borderId="2" xfId="0" applyNumberFormat="1" applyFont="1" applyFill="1" applyBorder="1"/>
    <xf numFmtId="2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6" fillId="2" borderId="0" xfId="0" applyNumberFormat="1" applyFont="1" applyFill="1" applyBorder="1"/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14" fontId="8" fillId="2" borderId="0" xfId="0" applyNumberFormat="1" applyFont="1" applyFill="1" applyBorder="1" applyAlignment="1">
      <alignment horizontal="center" wrapText="1"/>
    </xf>
    <xf numFmtId="164" fontId="6" fillId="2" borderId="0" xfId="1" applyNumberFormat="1" applyFont="1" applyFill="1" applyBorder="1"/>
    <xf numFmtId="164" fontId="6" fillId="2" borderId="0" xfId="1" applyNumberFormat="1" applyFont="1" applyFill="1" applyBorder="1" applyAlignment="1">
      <alignment vertical="center"/>
    </xf>
    <xf numFmtId="3" fontId="11" fillId="2" borderId="2" xfId="0" applyNumberFormat="1" applyFont="1" applyFill="1" applyBorder="1"/>
    <xf numFmtId="3" fontId="7" fillId="2" borderId="0" xfId="0" applyNumberFormat="1" applyFont="1" applyFill="1" applyAlignment="1">
      <alignment horizontal="right"/>
    </xf>
    <xf numFmtId="3" fontId="7" fillId="2" borderId="0" xfId="0" quotePrefix="1" applyNumberFormat="1" applyFont="1" applyFill="1" applyAlignment="1">
      <alignment horizontal="right"/>
    </xf>
    <xf numFmtId="3" fontId="7" fillId="0" borderId="0" xfId="0" applyNumberFormat="1" applyFont="1" applyFill="1"/>
    <xf numFmtId="3" fontId="10" fillId="2" borderId="1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12" fillId="2" borderId="0" xfId="0" applyFont="1" applyFill="1"/>
    <xf numFmtId="164" fontId="11" fillId="4" borderId="2" xfId="1" applyNumberFormat="1" applyFont="1" applyFill="1" applyBorder="1"/>
    <xf numFmtId="4" fontId="12" fillId="2" borderId="0" xfId="0" applyNumberFormat="1" applyFont="1" applyFill="1"/>
    <xf numFmtId="3" fontId="11" fillId="0" borderId="0" xfId="0" applyNumberFormat="1" applyFont="1" applyFill="1"/>
    <xf numFmtId="0" fontId="3" fillId="0" borderId="0" xfId="0" applyFont="1" applyFill="1"/>
    <xf numFmtId="3" fontId="12" fillId="0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2" fontId="8" fillId="3" borderId="0" xfId="0" applyNumberFormat="1" applyFont="1" applyFill="1" applyAlignment="1">
      <alignment horizontal="center" wrapText="1"/>
    </xf>
    <xf numFmtId="0" fontId="16" fillId="2" borderId="0" xfId="2" applyFont="1" applyFill="1"/>
    <xf numFmtId="3" fontId="12" fillId="2" borderId="0" xfId="0" applyNumberFormat="1" applyFont="1" applyFill="1"/>
    <xf numFmtId="0" fontId="7" fillId="2" borderId="0" xfId="0" applyNumberFormat="1" applyFont="1" applyFill="1" applyAlignment="1">
      <alignment wrapText="1"/>
    </xf>
    <xf numFmtId="3" fontId="7" fillId="2" borderId="0" xfId="0" applyNumberFormat="1" applyFont="1" applyFill="1" applyAlignment="1">
      <alignment vertical="center"/>
    </xf>
    <xf numFmtId="2" fontId="6" fillId="2" borderId="1" xfId="0" applyNumberFormat="1" applyFont="1" applyFill="1" applyBorder="1" applyAlignment="1">
      <alignment horizontal="left" wrapText="1"/>
    </xf>
    <xf numFmtId="2" fontId="6" fillId="2" borderId="0" xfId="0" applyNumberFormat="1" applyFont="1" applyFill="1" applyBorder="1" applyAlignment="1">
      <alignment horizontal="center" wrapText="1"/>
    </xf>
  </cellXfs>
  <cellStyles count="3">
    <cellStyle name="Hyperlä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1</xdr:col>
      <xdr:colOff>1451610</xdr:colOff>
      <xdr:row>0</xdr:row>
      <xdr:rowOff>523240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B8018DD3-64C3-43AE-8A73-E5F7B6410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85725</xdr:rowOff>
    </xdr:from>
    <xdr:to>
      <xdr:col>1</xdr:col>
      <xdr:colOff>1518285</xdr:colOff>
      <xdr:row>0</xdr:row>
      <xdr:rowOff>513715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641B8ABF-2495-02B7-4072-5A39190B6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1</xdr:col>
      <xdr:colOff>1508760</xdr:colOff>
      <xdr:row>0</xdr:row>
      <xdr:rowOff>532765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EA3D9501-04A2-46F3-9F8A-ADC9DF84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1</xdr:col>
      <xdr:colOff>1508760</xdr:colOff>
      <xdr:row>0</xdr:row>
      <xdr:rowOff>532765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C3E796C9-6984-4A41-90CD-ABF54BE1D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B517-34F6-4E19-B782-B477C69AD517}">
  <dimension ref="B1:C7"/>
  <sheetViews>
    <sheetView tabSelected="1" workbookViewId="0">
      <selection activeCell="B2" sqref="B2"/>
    </sheetView>
  </sheetViews>
  <sheetFormatPr defaultRowHeight="15" x14ac:dyDescent="0.25"/>
  <cols>
    <col min="1" max="1" width="1.7109375" style="5" customWidth="1"/>
    <col min="2" max="2" width="54.28515625" style="5" customWidth="1"/>
    <col min="3" max="3" width="10.140625" style="5" bestFit="1" customWidth="1"/>
    <col min="4" max="16384" width="9.140625" style="5"/>
  </cols>
  <sheetData>
    <row r="1" spans="2:3" ht="46.5" customHeight="1" x14ac:dyDescent="0.25">
      <c r="C1" s="3">
        <v>46141</v>
      </c>
    </row>
    <row r="2" spans="2:3" ht="23.25" x14ac:dyDescent="0.35">
      <c r="B2" s="62" t="s">
        <v>64</v>
      </c>
    </row>
    <row r="3" spans="2:3" x14ac:dyDescent="0.25">
      <c r="B3" s="61" t="s">
        <v>63</v>
      </c>
    </row>
    <row r="4" spans="2:3" x14ac:dyDescent="0.25">
      <c r="B4" s="61"/>
    </row>
    <row r="5" spans="2:3" x14ac:dyDescent="0.25">
      <c r="B5" s="64" t="s">
        <v>62</v>
      </c>
    </row>
    <row r="6" spans="2:3" x14ac:dyDescent="0.25">
      <c r="B6" s="64" t="s">
        <v>61</v>
      </c>
    </row>
    <row r="7" spans="2:3" x14ac:dyDescent="0.25">
      <c r="B7" s="64" t="s">
        <v>60</v>
      </c>
    </row>
  </sheetData>
  <hyperlinks>
    <hyperlink ref="B5" location="'Consolidated income statements'!A1" display="Consolidated income statements" xr:uid="{FBE48F6B-41E9-4A72-84FC-AF924D7BF1A8}"/>
    <hyperlink ref="B6" location="'Consolidated balance sheets'!A1" display="Consolidated balance sheets" xr:uid="{94098663-E0B4-4C41-A616-61D7EE5A2C4C}"/>
    <hyperlink ref="B7" location="'Consolidated cash flow'!A1" display="Consolidated cash flow" xr:uid="{3E9CF6BB-C357-45D9-B609-0F1F8440E1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E711-0AFE-4C18-A97C-5AFCBF8CA9A1}">
  <dimension ref="A1:N43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1.7109375" style="1" customWidth="1"/>
    <col min="2" max="2" width="54.28515625" style="1" customWidth="1"/>
    <col min="3" max="3" width="11.7109375" style="1" customWidth="1"/>
    <col min="4" max="4" width="11.7109375" style="5" customWidth="1"/>
    <col min="5" max="7" width="11.7109375" style="1" customWidth="1"/>
    <col min="8" max="8" width="9.140625" style="1"/>
    <col min="9" max="9" width="51.5703125" style="1" customWidth="1"/>
    <col min="10" max="10" width="12.42578125" style="1" bestFit="1" customWidth="1"/>
    <col min="11" max="14" width="11.5703125" style="1" bestFit="1" customWidth="1"/>
    <col min="15" max="16384" width="9.140625" style="1"/>
  </cols>
  <sheetData>
    <row r="1" spans="1:14" ht="46.5" customHeight="1" x14ac:dyDescent="0.25">
      <c r="C1" s="3">
        <v>46141</v>
      </c>
      <c r="D1" s="3"/>
    </row>
    <row r="2" spans="1:14" ht="20.25" x14ac:dyDescent="0.3">
      <c r="B2" s="2" t="s">
        <v>58</v>
      </c>
    </row>
    <row r="4" spans="1:14" ht="30" customHeight="1" x14ac:dyDescent="0.25">
      <c r="B4" s="23" t="s">
        <v>46</v>
      </c>
      <c r="C4" s="63" t="s">
        <v>1</v>
      </c>
      <c r="D4" s="63" t="s">
        <v>0</v>
      </c>
      <c r="E4" s="63" t="s">
        <v>2</v>
      </c>
      <c r="F4" s="63" t="s">
        <v>15</v>
      </c>
      <c r="G4" s="63" t="s">
        <v>16</v>
      </c>
      <c r="I4" s="45"/>
      <c r="J4" s="46"/>
      <c r="K4" s="46"/>
      <c r="L4" s="46"/>
      <c r="M4" s="46"/>
      <c r="N4" s="46"/>
    </row>
    <row r="5" spans="1:14" s="5" customFormat="1" ht="6" customHeight="1" x14ac:dyDescent="0.25">
      <c r="A5" s="45"/>
      <c r="B5" s="45"/>
      <c r="C5" s="45"/>
      <c r="D5" s="45"/>
      <c r="E5" s="45"/>
      <c r="F5" s="45"/>
      <c r="G5" s="45"/>
      <c r="I5" s="45"/>
      <c r="J5" s="46"/>
      <c r="K5" s="46"/>
      <c r="L5" s="46"/>
      <c r="M5" s="46"/>
      <c r="N5" s="46"/>
    </row>
    <row r="6" spans="1:14" s="5" customFormat="1" ht="24.75" x14ac:dyDescent="0.25">
      <c r="B6" s="21" t="s">
        <v>47</v>
      </c>
      <c r="C6" s="30">
        <v>-97</v>
      </c>
      <c r="D6" s="30">
        <v>-124</v>
      </c>
      <c r="E6" s="30">
        <v>-213</v>
      </c>
      <c r="F6" s="30">
        <v>257</v>
      </c>
      <c r="G6" s="30">
        <v>74</v>
      </c>
      <c r="I6" s="39"/>
      <c r="J6" s="40"/>
      <c r="K6" s="40"/>
      <c r="L6" s="40"/>
      <c r="M6" s="40"/>
      <c r="N6" s="40"/>
    </row>
    <row r="7" spans="1:14" s="5" customFormat="1" x14ac:dyDescent="0.25">
      <c r="B7" s="17" t="s">
        <v>48</v>
      </c>
      <c r="C7" s="51" t="s">
        <v>6</v>
      </c>
      <c r="D7" s="50" t="s">
        <v>6</v>
      </c>
      <c r="E7" s="50" t="s">
        <v>6</v>
      </c>
      <c r="F7" s="12">
        <v>146</v>
      </c>
      <c r="G7" s="50" t="s">
        <v>6</v>
      </c>
      <c r="I7" s="41"/>
      <c r="J7" s="42"/>
      <c r="K7" s="42"/>
      <c r="L7" s="42"/>
      <c r="M7" s="42"/>
      <c r="N7" s="42"/>
    </row>
    <row r="8" spans="1:14" s="5" customFormat="1" x14ac:dyDescent="0.25">
      <c r="B8" s="17" t="s">
        <v>49</v>
      </c>
      <c r="C8" s="12">
        <v>-4</v>
      </c>
      <c r="D8" s="12">
        <v>-6.3440000000000003</v>
      </c>
      <c r="E8" s="12">
        <v>-3</v>
      </c>
      <c r="F8" s="12">
        <v>-22</v>
      </c>
      <c r="G8" s="12">
        <v>-12</v>
      </c>
      <c r="I8" s="41"/>
      <c r="J8" s="42"/>
      <c r="K8" s="42"/>
      <c r="L8" s="42"/>
      <c r="M8" s="42"/>
      <c r="N8" s="42"/>
    </row>
    <row r="9" spans="1:14" s="5" customFormat="1" x14ac:dyDescent="0.25">
      <c r="B9" s="13" t="s">
        <v>50</v>
      </c>
      <c r="C9" s="51" t="s">
        <v>6</v>
      </c>
      <c r="D9" s="51">
        <v>-5</v>
      </c>
      <c r="E9" s="14">
        <v>-1</v>
      </c>
      <c r="F9" s="14">
        <v>-57</v>
      </c>
      <c r="G9" s="14">
        <v>-36</v>
      </c>
      <c r="I9" s="39"/>
      <c r="J9" s="47"/>
      <c r="K9" s="47"/>
      <c r="L9" s="47"/>
      <c r="M9" s="47"/>
      <c r="N9" s="47"/>
    </row>
    <row r="10" spans="1:14" s="5" customFormat="1" x14ac:dyDescent="0.25">
      <c r="B10" s="19" t="s">
        <v>51</v>
      </c>
      <c r="C10" s="27">
        <f>SUM(C6:C9)</f>
        <v>-101</v>
      </c>
      <c r="D10" s="27">
        <f>SUM(D6:D9)-1</f>
        <v>-136.34399999999999</v>
      </c>
      <c r="E10" s="27">
        <f>SUM(E6:E9)</f>
        <v>-217</v>
      </c>
      <c r="F10" s="27">
        <f>SUM(F6:F9)</f>
        <v>324</v>
      </c>
      <c r="G10" s="27">
        <f>SUM(G6:G9)</f>
        <v>26</v>
      </c>
      <c r="I10" s="41"/>
      <c r="J10" s="41"/>
      <c r="K10" s="41"/>
      <c r="L10" s="41"/>
      <c r="M10" s="41"/>
      <c r="N10" s="41"/>
    </row>
    <row r="11" spans="1:14" x14ac:dyDescent="0.25">
      <c r="B11" s="7"/>
      <c r="C11" s="29"/>
      <c r="D11" s="29"/>
      <c r="E11" s="29"/>
      <c r="F11" s="29"/>
      <c r="G11" s="29"/>
      <c r="I11" s="69"/>
      <c r="J11" s="69"/>
      <c r="K11" s="69"/>
      <c r="L11" s="69"/>
      <c r="M11" s="69"/>
      <c r="N11" s="69"/>
    </row>
    <row r="12" spans="1:14" ht="24.75" x14ac:dyDescent="0.25">
      <c r="B12" s="9" t="s">
        <v>53</v>
      </c>
      <c r="C12" s="31"/>
      <c r="D12" s="31"/>
      <c r="E12" s="31"/>
      <c r="F12" s="31"/>
      <c r="G12" s="31"/>
      <c r="I12" s="41"/>
      <c r="J12" s="42"/>
      <c r="K12" s="42"/>
      <c r="L12" s="42"/>
      <c r="M12" s="42"/>
      <c r="N12" s="42"/>
    </row>
    <row r="13" spans="1:14" x14ac:dyDescent="0.25">
      <c r="B13" s="17" t="s">
        <v>51</v>
      </c>
      <c r="C13" s="12">
        <v>-101</v>
      </c>
      <c r="D13" s="12">
        <v>-136</v>
      </c>
      <c r="E13" s="12">
        <v>-217</v>
      </c>
      <c r="F13" s="12">
        <v>324</v>
      </c>
      <c r="G13" s="12">
        <v>26</v>
      </c>
      <c r="I13" s="41"/>
      <c r="J13" s="42"/>
      <c r="K13" s="42"/>
      <c r="L13" s="42"/>
      <c r="M13" s="42"/>
      <c r="N13" s="42"/>
    </row>
    <row r="14" spans="1:14" x14ac:dyDescent="0.25">
      <c r="B14" s="17" t="s">
        <v>52</v>
      </c>
      <c r="C14" s="12">
        <v>15</v>
      </c>
      <c r="D14" s="12">
        <v>19</v>
      </c>
      <c r="E14" s="12">
        <v>13</v>
      </c>
      <c r="F14" s="12">
        <v>66</v>
      </c>
      <c r="G14" s="12">
        <v>51</v>
      </c>
      <c r="I14" s="39"/>
      <c r="J14" s="48"/>
      <c r="K14" s="48"/>
      <c r="L14" s="48"/>
      <c r="M14" s="48"/>
      <c r="N14" s="48"/>
    </row>
    <row r="15" spans="1:14" x14ac:dyDescent="0.25">
      <c r="B15" s="19" t="str">
        <f>B10</f>
        <v>Operating profit</v>
      </c>
      <c r="C15" s="27">
        <f>C13+C14</f>
        <v>-86</v>
      </c>
      <c r="D15" s="27">
        <f>D13+D14</f>
        <v>-117</v>
      </c>
      <c r="E15" s="27">
        <f>E13+E14</f>
        <v>-204</v>
      </c>
      <c r="F15" s="27">
        <f>F13+F14</f>
        <v>390</v>
      </c>
      <c r="G15" s="27">
        <f>G13+G14</f>
        <v>77</v>
      </c>
      <c r="I15" s="8"/>
      <c r="J15" s="8"/>
      <c r="K15" s="8"/>
      <c r="L15" s="8"/>
      <c r="M15" s="8"/>
      <c r="N15" s="8"/>
    </row>
    <row r="16" spans="1:14" s="5" customFormat="1" x14ac:dyDescent="0.25">
      <c r="B16" s="7"/>
      <c r="C16" s="29"/>
      <c r="D16" s="29"/>
      <c r="E16" s="29"/>
      <c r="F16" s="29"/>
      <c r="G16" s="29"/>
      <c r="I16" s="69"/>
      <c r="J16" s="69"/>
      <c r="K16" s="69"/>
      <c r="L16" s="69"/>
      <c r="M16" s="69"/>
      <c r="N16" s="69"/>
    </row>
    <row r="17" spans="2:14" ht="30" customHeight="1" x14ac:dyDescent="0.25">
      <c r="B17" s="68" t="s">
        <v>54</v>
      </c>
      <c r="C17" s="68"/>
      <c r="D17" s="68"/>
      <c r="E17" s="68"/>
      <c r="F17" s="68"/>
      <c r="G17" s="68"/>
      <c r="I17" s="25"/>
      <c r="J17" s="42"/>
      <c r="K17" s="42"/>
      <c r="L17" s="42"/>
      <c r="M17" s="42"/>
      <c r="N17" s="42"/>
    </row>
    <row r="18" spans="2:14" ht="24.75" x14ac:dyDescent="0.25">
      <c r="B18" s="25" t="s">
        <v>47</v>
      </c>
      <c r="C18" s="12">
        <v>-97</v>
      </c>
      <c r="D18" s="12">
        <v>-124</v>
      </c>
      <c r="E18" s="12">
        <v>-212</v>
      </c>
      <c r="F18" s="12">
        <v>257</v>
      </c>
      <c r="G18" s="12">
        <v>74</v>
      </c>
      <c r="I18" s="41"/>
      <c r="J18" s="42"/>
      <c r="K18" s="42"/>
      <c r="L18" s="42"/>
      <c r="M18" s="42"/>
      <c r="N18" s="42"/>
    </row>
    <row r="19" spans="2:14" x14ac:dyDescent="0.25">
      <c r="B19" s="17" t="s">
        <v>52</v>
      </c>
      <c r="C19" s="12">
        <v>15</v>
      </c>
      <c r="D19" s="12">
        <v>19</v>
      </c>
      <c r="E19" s="12">
        <v>13</v>
      </c>
      <c r="F19" s="12">
        <v>66</v>
      </c>
      <c r="G19" s="12">
        <v>51</v>
      </c>
      <c r="I19" s="40"/>
      <c r="J19" s="43"/>
      <c r="K19" s="43"/>
      <c r="L19" s="43"/>
      <c r="M19" s="43"/>
      <c r="N19" s="43"/>
    </row>
    <row r="20" spans="2:14" ht="36.75" x14ac:dyDescent="0.25">
      <c r="B20" s="26" t="s">
        <v>54</v>
      </c>
      <c r="C20" s="27">
        <f>C18+C19</f>
        <v>-82</v>
      </c>
      <c r="D20" s="27">
        <f t="shared" ref="D20:G20" si="0">D18+D19</f>
        <v>-105</v>
      </c>
      <c r="E20" s="27">
        <f t="shared" si="0"/>
        <v>-199</v>
      </c>
      <c r="F20" s="27">
        <f t="shared" si="0"/>
        <v>323</v>
      </c>
      <c r="G20" s="27">
        <f t="shared" si="0"/>
        <v>125</v>
      </c>
      <c r="I20" s="41"/>
      <c r="J20" s="42"/>
      <c r="K20" s="42"/>
      <c r="L20" s="42"/>
      <c r="M20" s="42"/>
      <c r="N20" s="42"/>
    </row>
    <row r="21" spans="2:14" x14ac:dyDescent="0.25">
      <c r="B21" s="28"/>
      <c r="C21" s="28"/>
      <c r="D21" s="28"/>
      <c r="E21" s="28"/>
      <c r="F21" s="28"/>
      <c r="G21" s="28"/>
      <c r="I21" s="41"/>
      <c r="J21" s="42"/>
      <c r="K21" s="42"/>
      <c r="L21" s="42"/>
      <c r="M21" s="42"/>
      <c r="N21" s="42"/>
    </row>
    <row r="22" spans="2:14" x14ac:dyDescent="0.25">
      <c r="B22" s="10" t="s">
        <v>55</v>
      </c>
      <c r="C22" s="10"/>
      <c r="D22" s="10"/>
      <c r="E22" s="10"/>
      <c r="F22" s="10"/>
      <c r="G22" s="10"/>
      <c r="I22" s="44"/>
      <c r="J22" s="42"/>
      <c r="K22" s="42"/>
      <c r="L22" s="42"/>
      <c r="M22" s="42"/>
      <c r="N22" s="42"/>
    </row>
    <row r="23" spans="2:14" x14ac:dyDescent="0.25">
      <c r="B23" s="17" t="str">
        <f>B13</f>
        <v>Operating profit</v>
      </c>
      <c r="C23" s="12">
        <v>-101</v>
      </c>
      <c r="D23" s="12">
        <v>-136</v>
      </c>
      <c r="E23" s="12">
        <v>-217</v>
      </c>
      <c r="F23" s="12">
        <v>324</v>
      </c>
      <c r="G23" s="12">
        <v>26</v>
      </c>
      <c r="I23" s="40"/>
      <c r="J23" s="43"/>
      <c r="K23" s="43"/>
      <c r="L23" s="43"/>
      <c r="M23" s="43"/>
      <c r="N23" s="43"/>
    </row>
    <row r="24" spans="2:14" s="5" customFormat="1" x14ac:dyDescent="0.25">
      <c r="B24" s="17" t="s">
        <v>56</v>
      </c>
      <c r="C24" s="12">
        <v>1674</v>
      </c>
      <c r="D24" s="12">
        <v>1510</v>
      </c>
      <c r="E24" s="12">
        <v>1443</v>
      </c>
      <c r="F24" s="12">
        <v>6801</v>
      </c>
      <c r="G24" s="12">
        <v>6393</v>
      </c>
      <c r="I24" s="40"/>
      <c r="J24" s="47"/>
      <c r="K24" s="47"/>
      <c r="L24" s="47"/>
      <c r="M24" s="47"/>
      <c r="N24" s="47"/>
    </row>
    <row r="25" spans="2:14" s="5" customFormat="1" x14ac:dyDescent="0.25">
      <c r="B25" s="19" t="s">
        <v>55</v>
      </c>
      <c r="C25" s="20">
        <f>C23/C24</f>
        <v>-6.0334528076463563E-2</v>
      </c>
      <c r="D25" s="20">
        <f t="shared" ref="D25:G25" si="1">D23/D24</f>
        <v>-9.006622516556291E-2</v>
      </c>
      <c r="E25" s="20">
        <f t="shared" si="1"/>
        <v>-0.15038115038115038</v>
      </c>
      <c r="F25" s="20">
        <f t="shared" si="1"/>
        <v>4.764005293339215E-2</v>
      </c>
      <c r="G25" s="20">
        <f t="shared" si="1"/>
        <v>4.0669482246206787E-3</v>
      </c>
    </row>
    <row r="26" spans="2:14" s="5" customFormat="1" x14ac:dyDescent="0.25">
      <c r="B26" s="17"/>
      <c r="C26" s="17"/>
      <c r="D26" s="17"/>
      <c r="E26" s="17"/>
      <c r="F26" s="17"/>
      <c r="G26" s="17"/>
    </row>
    <row r="27" spans="2:14" x14ac:dyDescent="0.25">
      <c r="B27" s="10" t="s">
        <v>57</v>
      </c>
      <c r="C27" s="10"/>
      <c r="D27" s="10"/>
      <c r="E27" s="10"/>
      <c r="F27" s="10"/>
      <c r="G27" s="10"/>
    </row>
    <row r="28" spans="2:14" ht="24.75" x14ac:dyDescent="0.25">
      <c r="B28" s="25" t="s">
        <v>47</v>
      </c>
      <c r="C28" s="12">
        <v>-97</v>
      </c>
      <c r="D28" s="12">
        <v>-124</v>
      </c>
      <c r="E28" s="12">
        <v>-212</v>
      </c>
      <c r="F28" s="12">
        <v>257</v>
      </c>
      <c r="G28" s="12">
        <v>74</v>
      </c>
    </row>
    <row r="29" spans="2:14" x14ac:dyDescent="0.25">
      <c r="B29" s="25" t="s">
        <v>56</v>
      </c>
      <c r="C29" s="12">
        <v>1674</v>
      </c>
      <c r="D29" s="12">
        <v>1510</v>
      </c>
      <c r="E29" s="12">
        <v>1443</v>
      </c>
      <c r="F29" s="12">
        <v>6801</v>
      </c>
      <c r="G29" s="12">
        <v>6393</v>
      </c>
    </row>
    <row r="30" spans="2:14" ht="24.75" x14ac:dyDescent="0.25">
      <c r="B30" s="26" t="s">
        <v>57</v>
      </c>
      <c r="C30" s="20">
        <f>C28/C29</f>
        <v>-5.7945041816009561E-2</v>
      </c>
      <c r="D30" s="20">
        <f t="shared" ref="D30:G30" si="2">D28/D29</f>
        <v>-8.211920529801324E-2</v>
      </c>
      <c r="E30" s="20">
        <f t="shared" si="2"/>
        <v>-0.14691614691614691</v>
      </c>
      <c r="F30" s="20">
        <f t="shared" si="2"/>
        <v>3.7788560505807971E-2</v>
      </c>
      <c r="G30" s="20">
        <f t="shared" si="2"/>
        <v>1.1575160331612702E-2</v>
      </c>
    </row>
    <row r="32" spans="2:14" ht="30" customHeigh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</sheetData>
  <mergeCells count="3">
    <mergeCell ref="B17:G17"/>
    <mergeCell ref="I11:N11"/>
    <mergeCell ref="I16:N16"/>
  </mergeCells>
  <pageMargins left="0.7" right="0.7" top="0.75" bottom="0.75" header="0.3" footer="0.3"/>
  <headerFooter>
    <oddHeader>&amp;C&amp;"Calibri"&amp;10&amp;K000000 Sekretess: Begränsad&amp;1#_x000D_</oddHeader>
  </headerFooter>
  <ignoredErrors>
    <ignoredError sqref="D1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6255-720C-40BA-AB91-76154E554FC8}">
  <dimension ref="B1:H44"/>
  <sheetViews>
    <sheetView showGridLines="0" workbookViewId="0">
      <selection activeCell="G4" sqref="G4"/>
    </sheetView>
  </sheetViews>
  <sheetFormatPr defaultRowHeight="15" x14ac:dyDescent="0.25"/>
  <cols>
    <col min="1" max="1" width="1.7109375" style="4" customWidth="1"/>
    <col min="2" max="2" width="60.5703125" style="4" customWidth="1"/>
    <col min="3" max="3" width="10.28515625" style="4" customWidth="1"/>
    <col min="4" max="4" width="10.42578125" style="4" customWidth="1"/>
    <col min="5" max="5" width="10.28515625" style="4" customWidth="1"/>
    <col min="6" max="7" width="11.5703125" style="4" customWidth="1"/>
    <col min="8" max="16384" width="9.140625" style="4"/>
  </cols>
  <sheetData>
    <row r="1" spans="2:7" ht="46.5" customHeight="1" x14ac:dyDescent="0.25">
      <c r="C1" s="3">
        <v>46141</v>
      </c>
    </row>
    <row r="2" spans="2:7" ht="20.25" x14ac:dyDescent="0.3">
      <c r="B2" s="2" t="s">
        <v>59</v>
      </c>
    </row>
    <row r="4" spans="2:7" ht="30" customHeight="1" x14ac:dyDescent="0.25">
      <c r="B4" s="23" t="s">
        <v>17</v>
      </c>
      <c r="C4" s="24" t="s">
        <v>29</v>
      </c>
      <c r="D4" s="24" t="s">
        <v>30</v>
      </c>
      <c r="E4" s="24" t="s">
        <v>31</v>
      </c>
      <c r="F4" s="24" t="s">
        <v>32</v>
      </c>
      <c r="G4" s="24" t="s">
        <v>65</v>
      </c>
    </row>
    <row r="5" spans="2:7" x14ac:dyDescent="0.25">
      <c r="B5" s="9" t="s">
        <v>20</v>
      </c>
      <c r="C5" s="10"/>
      <c r="D5" s="10"/>
      <c r="E5" s="10"/>
      <c r="F5" s="10"/>
      <c r="G5" s="10"/>
    </row>
    <row r="6" spans="2:7" x14ac:dyDescent="0.25">
      <c r="B6" s="17" t="s">
        <v>18</v>
      </c>
      <c r="C6" s="12">
        <v>420.79</v>
      </c>
      <c r="D6" s="12">
        <v>164.22</v>
      </c>
      <c r="E6" s="12">
        <v>-266.74</v>
      </c>
      <c r="F6" s="12">
        <v>389.81</v>
      </c>
      <c r="G6" s="12">
        <v>76.680000000000007</v>
      </c>
    </row>
    <row r="7" spans="2:7" x14ac:dyDescent="0.25">
      <c r="B7" s="13" t="s">
        <v>19</v>
      </c>
      <c r="C7" s="12">
        <v>23722.7</v>
      </c>
      <c r="D7" s="12">
        <v>23114.87</v>
      </c>
      <c r="E7" s="12">
        <v>22738.799999999999</v>
      </c>
      <c r="F7" s="12">
        <v>23677.31</v>
      </c>
      <c r="G7" s="12">
        <v>23044.5</v>
      </c>
    </row>
    <row r="8" spans="2:7" x14ac:dyDescent="0.25">
      <c r="B8" s="21" t="str">
        <f>B5</f>
        <v>Return on operating capital, %</v>
      </c>
      <c r="C8" s="20">
        <f>C6/C7</f>
        <v>1.7737862890817656E-2</v>
      </c>
      <c r="D8" s="20">
        <f>D6/D7</f>
        <v>7.1045175681282227E-3</v>
      </c>
      <c r="E8" s="20">
        <f>E6/E7</f>
        <v>-1.1730610234489068E-2</v>
      </c>
      <c r="F8" s="20">
        <f>F6/F7</f>
        <v>1.6463441159489823E-2</v>
      </c>
      <c r="G8" s="20">
        <f>G6/G7</f>
        <v>3.3274751025190396E-3</v>
      </c>
    </row>
    <row r="9" spans="2:7" x14ac:dyDescent="0.25">
      <c r="B9" s="17"/>
      <c r="C9" s="17"/>
      <c r="D9" s="17"/>
      <c r="E9" s="17"/>
      <c r="F9" s="17"/>
      <c r="G9" s="17"/>
    </row>
    <row r="10" spans="2:7" ht="24.75" x14ac:dyDescent="0.25">
      <c r="B10" s="9" t="s">
        <v>21</v>
      </c>
      <c r="C10" s="9"/>
      <c r="D10" s="9"/>
      <c r="E10" s="9"/>
      <c r="F10" s="9"/>
      <c r="G10" s="9"/>
    </row>
    <row r="11" spans="2:7" ht="36.75" x14ac:dyDescent="0.25">
      <c r="B11" s="66" t="s">
        <v>22</v>
      </c>
      <c r="C11" s="67">
        <v>346.03</v>
      </c>
      <c r="D11" s="67">
        <v>214.5</v>
      </c>
      <c r="E11" s="67">
        <v>-128.68</v>
      </c>
      <c r="F11" s="67">
        <v>249.89</v>
      </c>
      <c r="G11" s="67">
        <v>124.5</v>
      </c>
    </row>
    <row r="12" spans="2:7" x14ac:dyDescent="0.25">
      <c r="B12" s="13" t="str">
        <f>B7</f>
        <v>Average operating capital 12 months</v>
      </c>
      <c r="C12" s="52">
        <v>23722.7</v>
      </c>
      <c r="D12" s="52">
        <v>23114.87</v>
      </c>
      <c r="E12" s="52">
        <v>22738.799999999999</v>
      </c>
      <c r="F12" s="52">
        <v>23677.31</v>
      </c>
      <c r="G12" s="52">
        <v>23044.5</v>
      </c>
    </row>
    <row r="13" spans="2:7" ht="36.75" x14ac:dyDescent="0.25">
      <c r="B13" s="21" t="str">
        <f>B10</f>
        <v>Return on operating capital excluding restructuring costs, capital gains, impairment losses and disposals, %</v>
      </c>
      <c r="C13" s="22">
        <f>C11/C12</f>
        <v>1.4586450952041714E-2</v>
      </c>
      <c r="D13" s="22">
        <f>D11/D12</f>
        <v>9.2797407037115073E-3</v>
      </c>
      <c r="E13" s="22">
        <f>E11/E12</f>
        <v>-5.6590497299769558E-3</v>
      </c>
      <c r="F13" s="22">
        <f>F11/F12</f>
        <v>1.0553986073586905E-2</v>
      </c>
      <c r="G13" s="22">
        <f>G11/G12</f>
        <v>5.4025906398489877E-3</v>
      </c>
    </row>
    <row r="14" spans="2:7" x14ac:dyDescent="0.25">
      <c r="B14" s="5"/>
      <c r="C14" s="5"/>
      <c r="D14" s="5"/>
      <c r="E14" s="5"/>
      <c r="F14" s="5"/>
      <c r="G14" s="5"/>
    </row>
    <row r="15" spans="2:7" x14ac:dyDescent="0.25">
      <c r="B15" s="9" t="s">
        <v>23</v>
      </c>
      <c r="C15" s="10"/>
      <c r="D15" s="10"/>
      <c r="E15" s="10"/>
      <c r="F15" s="10"/>
      <c r="G15" s="10"/>
    </row>
    <row r="16" spans="2:7" ht="24.75" x14ac:dyDescent="0.25">
      <c r="B16" s="11" t="s">
        <v>24</v>
      </c>
      <c r="C16" s="12">
        <v>1482.857</v>
      </c>
      <c r="D16" s="12">
        <v>1234.644</v>
      </c>
      <c r="E16" s="33">
        <v>1115.7070000000001</v>
      </c>
      <c r="F16" s="12">
        <v>1407.2370000000001</v>
      </c>
      <c r="G16" s="52">
        <v>1178.079</v>
      </c>
    </row>
    <row r="17" spans="2:8" x14ac:dyDescent="0.25">
      <c r="B17" s="13" t="s">
        <v>25</v>
      </c>
      <c r="C17" s="14">
        <v>-100.214</v>
      </c>
      <c r="D17" s="14">
        <v>-127.143</v>
      </c>
      <c r="E17" s="34">
        <v>-100.930363</v>
      </c>
      <c r="F17" s="14">
        <v>-103.51</v>
      </c>
      <c r="G17" s="14">
        <v>-134.81700000000001</v>
      </c>
    </row>
    <row r="18" spans="2:8" x14ac:dyDescent="0.25">
      <c r="B18" s="15" t="s">
        <v>3</v>
      </c>
      <c r="C18" s="16">
        <f>C16+C17</f>
        <v>1382.643</v>
      </c>
      <c r="D18" s="16">
        <f>D16+D17</f>
        <v>1107.501</v>
      </c>
      <c r="E18" s="49">
        <f>E16+E17</f>
        <v>1014.7766370000002</v>
      </c>
      <c r="F18" s="16">
        <f>F16+F17</f>
        <v>1303.7270000000001</v>
      </c>
      <c r="G18" s="16">
        <f>G16+G17</f>
        <v>1043.2619999999999</v>
      </c>
    </row>
    <row r="19" spans="2:8" x14ac:dyDescent="0.25">
      <c r="B19" s="17" t="s">
        <v>26</v>
      </c>
      <c r="C19" s="12">
        <v>13386.04</v>
      </c>
      <c r="D19" s="12">
        <v>13447.78</v>
      </c>
      <c r="E19" s="33">
        <v>12081.328</v>
      </c>
      <c r="F19" s="12">
        <v>13103.332</v>
      </c>
      <c r="G19" s="12">
        <v>13180</v>
      </c>
    </row>
    <row r="20" spans="2:8" x14ac:dyDescent="0.25">
      <c r="B20" s="17" t="s">
        <v>27</v>
      </c>
      <c r="C20" s="12">
        <v>674.99</v>
      </c>
      <c r="D20" s="12">
        <v>706.72900000000004</v>
      </c>
      <c r="E20" s="33">
        <v>681.98</v>
      </c>
      <c r="F20" s="12">
        <v>678.68899999999996</v>
      </c>
      <c r="G20" s="12">
        <v>735.93299999999999</v>
      </c>
    </row>
    <row r="21" spans="2:8" x14ac:dyDescent="0.25">
      <c r="B21" s="18" t="s">
        <v>28</v>
      </c>
      <c r="C21" s="12">
        <v>2500</v>
      </c>
      <c r="D21" s="12">
        <v>2250</v>
      </c>
      <c r="E21" s="33">
        <f>E42/2</f>
        <v>2303.75</v>
      </c>
      <c r="F21" s="12">
        <f>F42/2</f>
        <v>2574.375</v>
      </c>
      <c r="G21" s="12">
        <v>2250</v>
      </c>
    </row>
    <row r="22" spans="2:8" x14ac:dyDescent="0.25">
      <c r="B22" s="15" t="s">
        <v>5</v>
      </c>
      <c r="C22" s="16">
        <f>SUM(C19:C21)</f>
        <v>16561.03</v>
      </c>
      <c r="D22" s="16">
        <f>SUM(D19:D21)</f>
        <v>16404.508999999998</v>
      </c>
      <c r="E22" s="49">
        <f>SUM(E19:E21)</f>
        <v>15067.057999999999</v>
      </c>
      <c r="F22" s="16">
        <f>SUM(F19:F21)</f>
        <v>16356.396000000001</v>
      </c>
      <c r="G22" s="16">
        <f>SUM(G19:G21)</f>
        <v>16165.933000000001</v>
      </c>
    </row>
    <row r="23" spans="2:8" x14ac:dyDescent="0.25">
      <c r="B23" s="19" t="s">
        <v>4</v>
      </c>
      <c r="C23" s="20">
        <f>C18/C22</f>
        <v>8.3487742006384882E-2</v>
      </c>
      <c r="D23" s="20">
        <f>D18/D22</f>
        <v>6.7511987100619716E-2</v>
      </c>
      <c r="E23" s="56">
        <f>E18/E22</f>
        <v>6.7350682329622699E-2</v>
      </c>
      <c r="F23" s="20">
        <f>F18/F22</f>
        <v>7.9707473455643899E-2</v>
      </c>
      <c r="G23" s="56">
        <f>G18/G22</f>
        <v>6.4534598776327973E-2</v>
      </c>
    </row>
    <row r="25" spans="2:8" ht="30" customHeight="1" x14ac:dyDescent="0.25">
      <c r="B25" s="23" t="s">
        <v>37</v>
      </c>
      <c r="C25" s="24" t="str">
        <f>C4</f>
        <v>Mar 31, 2026</v>
      </c>
      <c r="D25" s="24" t="str">
        <f>D4</f>
        <v>Mar 31, 2025</v>
      </c>
      <c r="E25" s="24" t="str">
        <f>E4</f>
        <v>Mar 31, 2024</v>
      </c>
      <c r="F25" s="24" t="str">
        <f>F4</f>
        <v>Dec 31, 2025</v>
      </c>
      <c r="G25" s="24" t="str">
        <f>G4</f>
        <v>Dec 31, 2024</v>
      </c>
    </row>
    <row r="26" spans="2:8" x14ac:dyDescent="0.25">
      <c r="B26" s="17" t="s">
        <v>33</v>
      </c>
      <c r="C26" s="33">
        <v>10382.887000000001</v>
      </c>
      <c r="D26" s="33">
        <v>10086.661</v>
      </c>
      <c r="E26" s="33">
        <v>10992.727999999999</v>
      </c>
      <c r="F26" s="33">
        <v>10651.322</v>
      </c>
      <c r="G26" s="33">
        <v>10282.0666</v>
      </c>
    </row>
    <row r="27" spans="2:8" x14ac:dyDescent="0.25">
      <c r="B27" s="17" t="s">
        <v>26</v>
      </c>
      <c r="C27" s="33">
        <v>13386.035</v>
      </c>
      <c r="D27" s="33">
        <v>13447.78</v>
      </c>
      <c r="E27" s="33">
        <f>E19</f>
        <v>12081.328</v>
      </c>
      <c r="F27" s="33">
        <f>F19</f>
        <v>13103.332</v>
      </c>
      <c r="G27" s="33">
        <f>G19</f>
        <v>13180</v>
      </c>
    </row>
    <row r="28" spans="2:8" x14ac:dyDescent="0.25">
      <c r="B28" s="17" t="s">
        <v>27</v>
      </c>
      <c r="C28" s="33">
        <v>674.99</v>
      </c>
      <c r="D28" s="33">
        <v>706.72900000000004</v>
      </c>
      <c r="E28" s="33">
        <f>E20</f>
        <v>681.98</v>
      </c>
      <c r="F28" s="33">
        <f>F20</f>
        <v>678.68899999999996</v>
      </c>
      <c r="G28" s="33">
        <v>735.93299999999999</v>
      </c>
    </row>
    <row r="29" spans="2:8" x14ac:dyDescent="0.25">
      <c r="B29" s="17" t="s">
        <v>34</v>
      </c>
      <c r="C29" s="33">
        <v>-213.65799999999999</v>
      </c>
      <c r="D29" s="33">
        <v>-827.23699999999997</v>
      </c>
      <c r="E29" s="33">
        <v>-543.55899999999997</v>
      </c>
      <c r="F29" s="33">
        <v>-325.53399999999999</v>
      </c>
      <c r="G29" s="33">
        <v>-852.09500000000003</v>
      </c>
    </row>
    <row r="30" spans="2:8" x14ac:dyDescent="0.25">
      <c r="B30" s="13" t="s">
        <v>35</v>
      </c>
      <c r="C30" s="53" t="s">
        <v>6</v>
      </c>
      <c r="D30" s="53">
        <v>-198.57406399999999</v>
      </c>
      <c r="E30" s="34">
        <v>-197.94664499999999</v>
      </c>
      <c r="F30" s="53" t="s">
        <v>6</v>
      </c>
      <c r="G30" s="34">
        <v>-99</v>
      </c>
    </row>
    <row r="31" spans="2:8" x14ac:dyDescent="0.25">
      <c r="B31" s="32" t="s">
        <v>36</v>
      </c>
      <c r="C31" s="58">
        <f>SUM(C26:C30)</f>
        <v>24230.254000000001</v>
      </c>
      <c r="D31" s="58">
        <f>SUM(D26:D30)</f>
        <v>23215.358935999997</v>
      </c>
      <c r="E31" s="58">
        <f>SUM(E26:E30)</f>
        <v>23014.530354999995</v>
      </c>
      <c r="F31" s="58">
        <f>SUM(F26:F30)</f>
        <v>24107.809000000001</v>
      </c>
      <c r="G31" s="58">
        <f>SUM(G26:G30)</f>
        <v>23246.904599999998</v>
      </c>
      <c r="H31" s="59"/>
    </row>
    <row r="33" spans="2:8" ht="30" customHeight="1" x14ac:dyDescent="0.25">
      <c r="B33" s="23" t="s">
        <v>38</v>
      </c>
      <c r="C33" s="24" t="str">
        <f>C25</f>
        <v>Mar 31, 2026</v>
      </c>
      <c r="D33" s="24" t="str">
        <f>D25</f>
        <v>Mar 31, 2025</v>
      </c>
      <c r="E33" s="24" t="str">
        <f>E25</f>
        <v>Mar 31, 2024</v>
      </c>
      <c r="F33" s="24" t="str">
        <f>F25</f>
        <v>Dec 31, 2025</v>
      </c>
      <c r="G33" s="24" t="str">
        <f>G25</f>
        <v>Dec 31, 2024</v>
      </c>
    </row>
    <row r="34" spans="2:8" x14ac:dyDescent="0.25">
      <c r="B34" s="17" t="s">
        <v>39</v>
      </c>
      <c r="C34" s="33">
        <v>4804</v>
      </c>
      <c r="D34" s="33">
        <v>4804</v>
      </c>
      <c r="E34" s="33">
        <v>4800</v>
      </c>
      <c r="F34" s="33">
        <v>4804.0230000000001</v>
      </c>
      <c r="G34" s="33">
        <v>4804</v>
      </c>
    </row>
    <row r="35" spans="2:8" x14ac:dyDescent="0.25">
      <c r="B35" s="17" t="s">
        <v>40</v>
      </c>
      <c r="C35" s="33">
        <v>7343.9989999999998</v>
      </c>
      <c r="D35" s="33">
        <v>7390.3680000000004</v>
      </c>
      <c r="E35" s="33">
        <v>5999.1120000000001</v>
      </c>
      <c r="F35" s="33">
        <v>7144.4790000000003</v>
      </c>
      <c r="G35" s="33">
        <v>6598</v>
      </c>
    </row>
    <row r="36" spans="2:8" x14ac:dyDescent="0.25">
      <c r="B36" s="17" t="s">
        <v>41</v>
      </c>
      <c r="C36" s="33">
        <v>297.71499999999997</v>
      </c>
      <c r="D36" s="54" t="s">
        <v>6</v>
      </c>
      <c r="E36" s="33">
        <v>147.90199999999999</v>
      </c>
      <c r="F36" s="33">
        <v>199.143</v>
      </c>
      <c r="G36" s="33">
        <v>498</v>
      </c>
    </row>
    <row r="37" spans="2:8" x14ac:dyDescent="0.25">
      <c r="B37" s="17" t="s">
        <v>42</v>
      </c>
      <c r="C37" s="33">
        <v>940.32100000000003</v>
      </c>
      <c r="D37" s="33">
        <v>1028.126</v>
      </c>
      <c r="E37" s="33">
        <v>1134.3140000000001</v>
      </c>
      <c r="F37" s="33">
        <v>955.68700000000001</v>
      </c>
      <c r="G37" s="33">
        <v>1057</v>
      </c>
    </row>
    <row r="38" spans="2:8" x14ac:dyDescent="0.25">
      <c r="B38" s="13" t="s">
        <v>43</v>
      </c>
      <c r="C38" s="53" t="s">
        <v>6</v>
      </c>
      <c r="D38" s="53">
        <v>225.28655499999999</v>
      </c>
      <c r="E38" s="53" t="s">
        <v>6</v>
      </c>
      <c r="F38" s="53" t="s">
        <v>6</v>
      </c>
      <c r="G38" s="53">
        <v>223.85529500000001</v>
      </c>
    </row>
    <row r="39" spans="2:8" x14ac:dyDescent="0.25">
      <c r="B39" s="32" t="s">
        <v>26</v>
      </c>
      <c r="C39" s="37">
        <f>SUM(C34:C38)</f>
        <v>13386.035</v>
      </c>
      <c r="D39" s="37">
        <f>SUM(D34:D38)</f>
        <v>13447.780555000001</v>
      </c>
      <c r="E39" s="37">
        <f>SUM(E34:E38)</f>
        <v>12081.328000000001</v>
      </c>
      <c r="F39" s="37">
        <f>SUM(F34:F38)</f>
        <v>13103.332</v>
      </c>
      <c r="G39" s="37">
        <f>SUM(G34:G38)-1</f>
        <v>13179.855294999999</v>
      </c>
    </row>
    <row r="40" spans="2:8" x14ac:dyDescent="0.25">
      <c r="C40" s="35"/>
    </row>
    <row r="41" spans="2:8" ht="30" customHeight="1" x14ac:dyDescent="0.25">
      <c r="B41" s="23" t="s">
        <v>44</v>
      </c>
      <c r="C41" s="24" t="str">
        <f>C33</f>
        <v>Mar 31, 2026</v>
      </c>
      <c r="D41" s="24" t="str">
        <f>D33</f>
        <v>Mar 31, 2025</v>
      </c>
      <c r="E41" s="24" t="str">
        <f>E33</f>
        <v>Mar 31, 2024</v>
      </c>
      <c r="F41" s="24" t="str">
        <f>F33</f>
        <v>Dec 31, 2025</v>
      </c>
      <c r="G41" s="24" t="str">
        <f>G33</f>
        <v>Dec 31, 2024</v>
      </c>
    </row>
    <row r="42" spans="2:8" x14ac:dyDescent="0.25">
      <c r="B42" s="32" t="s">
        <v>45</v>
      </c>
      <c r="C42" s="37">
        <v>5000</v>
      </c>
      <c r="D42" s="37">
        <v>4500</v>
      </c>
      <c r="E42" s="37">
        <v>4607.5</v>
      </c>
      <c r="F42" s="37">
        <v>5148.75</v>
      </c>
      <c r="G42" s="37">
        <v>4500</v>
      </c>
    </row>
    <row r="43" spans="2:8" x14ac:dyDescent="0.25">
      <c r="C43" s="55"/>
      <c r="D43" s="55"/>
      <c r="E43" s="55"/>
      <c r="F43" s="55"/>
      <c r="G43" s="55"/>
    </row>
    <row r="44" spans="2:8" x14ac:dyDescent="0.25">
      <c r="C44" s="60"/>
      <c r="D44" s="60"/>
      <c r="E44" s="60"/>
      <c r="F44" s="60"/>
      <c r="G44" s="57"/>
      <c r="H44" s="57"/>
    </row>
  </sheetData>
  <pageMargins left="0.7" right="0.7" top="0.75" bottom="0.75" header="0.3" footer="0.3"/>
  <ignoredErrors>
    <ignoredError sqref="C31:G31 C39:G39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2628-BEDC-4902-BE1B-68ED27583FC5}">
  <dimension ref="B1:I21"/>
  <sheetViews>
    <sheetView workbookViewId="0"/>
  </sheetViews>
  <sheetFormatPr defaultRowHeight="15" x14ac:dyDescent="0.25"/>
  <cols>
    <col min="1" max="1" width="1.7109375" style="4" customWidth="1"/>
    <col min="2" max="2" width="69.85546875" style="4" customWidth="1"/>
    <col min="3" max="3" width="11.42578125" style="4" customWidth="1"/>
    <col min="4" max="6" width="11.5703125" style="4" bestFit="1" customWidth="1"/>
    <col min="7" max="7" width="11.5703125" style="4" customWidth="1"/>
    <col min="8" max="16384" width="9.140625" style="4"/>
  </cols>
  <sheetData>
    <row r="1" spans="2:9" ht="46.5" customHeight="1" x14ac:dyDescent="0.25"/>
    <row r="2" spans="2:9" ht="20.25" x14ac:dyDescent="0.3">
      <c r="B2" s="2" t="s">
        <v>7</v>
      </c>
    </row>
    <row r="4" spans="2:9" ht="30" customHeight="1" x14ac:dyDescent="0.25">
      <c r="B4" s="23" t="s">
        <v>8</v>
      </c>
      <c r="C4" s="63" t="s">
        <v>1</v>
      </c>
      <c r="D4" s="63" t="s">
        <v>0</v>
      </c>
      <c r="E4" s="63" t="s">
        <v>2</v>
      </c>
      <c r="F4" s="63" t="s">
        <v>15</v>
      </c>
      <c r="G4" s="63" t="s">
        <v>16</v>
      </c>
    </row>
    <row r="5" spans="2:9" ht="30" customHeight="1" x14ac:dyDescent="0.25">
      <c r="B5" s="9" t="s">
        <v>9</v>
      </c>
      <c r="C5" s="10"/>
      <c r="D5" s="10"/>
      <c r="E5" s="10"/>
      <c r="F5" s="10"/>
      <c r="G5" s="10"/>
    </row>
    <row r="6" spans="2:9" x14ac:dyDescent="0.25">
      <c r="B6" s="17" t="s">
        <v>10</v>
      </c>
      <c r="C6" s="33">
        <v>-176</v>
      </c>
      <c r="D6" s="33">
        <v>-213</v>
      </c>
      <c r="E6" s="33">
        <v>-269</v>
      </c>
      <c r="F6" s="33">
        <v>20.181999999999999</v>
      </c>
      <c r="G6" s="33">
        <v>-253.21899999999999</v>
      </c>
    </row>
    <row r="7" spans="2:9" x14ac:dyDescent="0.25">
      <c r="B7" s="17" t="s">
        <v>11</v>
      </c>
      <c r="C7" s="33">
        <v>382</v>
      </c>
      <c r="D7" s="33">
        <v>354</v>
      </c>
      <c r="E7" s="33">
        <v>354</v>
      </c>
      <c r="F7" s="33">
        <v>1386.848</v>
      </c>
      <c r="G7" s="33">
        <v>1446.998</v>
      </c>
    </row>
    <row r="8" spans="2:9" x14ac:dyDescent="0.25">
      <c r="B8" s="13" t="s">
        <v>12</v>
      </c>
      <c r="C8" s="34">
        <v>-14</v>
      </c>
      <c r="D8" s="34">
        <v>-25</v>
      </c>
      <c r="E8" s="34">
        <v>-26</v>
      </c>
      <c r="F8" s="34">
        <v>0.20599999999999999</v>
      </c>
      <c r="G8" s="34">
        <v>-15.7</v>
      </c>
    </row>
    <row r="9" spans="2:9" x14ac:dyDescent="0.25">
      <c r="B9" s="15" t="s">
        <v>13</v>
      </c>
      <c r="C9" s="49">
        <f>SUM(C6:C8)-1</f>
        <v>191</v>
      </c>
      <c r="D9" s="49">
        <f>SUM(D6:D8)</f>
        <v>116</v>
      </c>
      <c r="E9" s="49">
        <f>SUM(E6:E8)</f>
        <v>59</v>
      </c>
      <c r="F9" s="49">
        <f>SUM(F6:F8)</f>
        <v>1407.2359999999999</v>
      </c>
      <c r="G9" s="49">
        <f>SUM(G6:G8)</f>
        <v>1178.079</v>
      </c>
    </row>
    <row r="10" spans="2:9" x14ac:dyDescent="0.25">
      <c r="B10" s="13" t="s">
        <v>14</v>
      </c>
      <c r="C10" s="34">
        <v>-40</v>
      </c>
      <c r="D10" s="34">
        <v>75</v>
      </c>
      <c r="E10" s="34">
        <v>-3</v>
      </c>
      <c r="F10" s="34">
        <v>-324</v>
      </c>
      <c r="G10" s="34">
        <v>-107</v>
      </c>
    </row>
    <row r="11" spans="2:9" x14ac:dyDescent="0.25">
      <c r="B11" s="19" t="s">
        <v>9</v>
      </c>
      <c r="C11" s="38">
        <f>SUM(C9:C10)</f>
        <v>151</v>
      </c>
      <c r="D11" s="38">
        <f>SUM(D9:D10)</f>
        <v>191</v>
      </c>
      <c r="E11" s="38">
        <f>SUM(E9:E10)</f>
        <v>56</v>
      </c>
      <c r="F11" s="38">
        <f>SUM(F9:F10)</f>
        <v>1083.2359999999999</v>
      </c>
      <c r="G11" s="38">
        <f>SUM(G9:G10)</f>
        <v>1071.079</v>
      </c>
      <c r="I11" s="65"/>
    </row>
    <row r="13" spans="2:9" x14ac:dyDescent="0.25">
      <c r="C13" s="35"/>
    </row>
    <row r="14" spans="2:9" x14ac:dyDescent="0.25">
      <c r="C14" s="36"/>
      <c r="D14" s="65"/>
    </row>
    <row r="15" spans="2:9" x14ac:dyDescent="0.25">
      <c r="C15" s="35"/>
    </row>
    <row r="16" spans="2:9" x14ac:dyDescent="0.25">
      <c r="C16" s="36"/>
      <c r="F16" s="4">
        <v>14</v>
      </c>
    </row>
    <row r="17" spans="3:7" x14ac:dyDescent="0.25">
      <c r="C17" s="36"/>
    </row>
    <row r="18" spans="3:7" x14ac:dyDescent="0.25">
      <c r="C18" s="55"/>
      <c r="D18" s="55"/>
      <c r="E18" s="55"/>
      <c r="F18" s="55"/>
      <c r="G18" s="55"/>
    </row>
    <row r="19" spans="3:7" x14ac:dyDescent="0.25">
      <c r="C19" s="55"/>
      <c r="D19" s="55"/>
      <c r="E19" s="55"/>
      <c r="F19" s="55"/>
      <c r="G19" s="55"/>
    </row>
    <row r="20" spans="3:7" x14ac:dyDescent="0.25">
      <c r="C20" s="36"/>
    </row>
    <row r="21" spans="3:7" x14ac:dyDescent="0.25">
      <c r="C21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3c9336cf59043349cbbb333077a351a xmlns="f409d4a6-3497-49fc-95c7-c33b8ac76439">
      <Terms xmlns="http://schemas.microsoft.com/office/infopath/2007/PartnerControls"/>
    </k3c9336cf59043349cbbb333077a351a>
    <TaxCatchAll xmlns="f409d4a6-3497-49fc-95c7-c33b8ac76439"/>
    <_dlc_DocId xmlns="f409d4a6-3497-49fc-95c7-c33b8ac76439">SWED-1100528988-74547</_dlc_DocId>
    <_dlc_DocIdUrl xmlns="f409d4a6-3497-49fc-95c7-c33b8ac76439">
      <Url>https://teamsites.airportnet.se/EkonomiFinans/_layouts/15/DocIdRedir.aspx?ID=SWED-1100528988-74547</Url>
      <Description>SWED-1100528988-74547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wedavia Excel" ma:contentTypeID="0x0101003E98CFF24161CC45BC56BDDE8E2E7C0B02003BBAB89381A5534AA5DA1CEA40AAC1FB" ma:contentTypeVersion="36" ma:contentTypeDescription="" ma:contentTypeScope="" ma:versionID="abc68edd0e7b19209dfd241e2b70f786">
  <xsd:schema xmlns:xsd="http://www.w3.org/2001/XMLSchema" xmlns:xs="http://www.w3.org/2001/XMLSchema" xmlns:p="http://schemas.microsoft.com/office/2006/metadata/properties" xmlns:ns2="f409d4a6-3497-49fc-95c7-c33b8ac76439" targetNamespace="http://schemas.microsoft.com/office/2006/metadata/properties" ma:root="true" ma:fieldsID="37652de025880cca1c8c970c63a03dfc" ns2:_="">
    <xsd:import namespace="f409d4a6-3497-49fc-95c7-c33b8ac764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k3c9336cf59043349cbbb333077a351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9d4a6-3497-49fc-95c7-c33b8ac764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5a7609bf-cc9f-4174-8929-177eb6ef23ed}" ma:internalName="TaxCatchAll" ma:showField="CatchAllData" ma:web="f409d4a6-3497-49fc-95c7-c33b8ac7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a7609bf-cc9f-4174-8929-177eb6ef23ed}" ma:internalName="TaxCatchAllLabel" ma:readOnly="true" ma:showField="CatchAllDataLabel" ma:web="f409d4a6-3497-49fc-95c7-c33b8ac7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3c9336cf59043349cbbb333077a351a" ma:index="13" nillable="true" ma:taxonomy="true" ma:internalName="k3c9336cf59043349cbbb333077a351a" ma:taxonomyFieldName="Dokumenttyp" ma:displayName="Dokumenttyp" ma:default="" ma:fieldId="{43c9336c-f590-4334-9cbb-b333077a351a}" ma:sspId="93a035a0-615a-4354-a291-42e5680c4c2f" ma:termSetId="4fb1aca3-3266-4777-ba14-f60656b8c2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34F252-7AB6-4B80-84CC-2C2988D05A03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f409d4a6-3497-49fc-95c7-c33b8ac76439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053AA9-C0A4-4E6C-A10D-F7EA86828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9d4a6-3497-49fc-95c7-c33b8ac76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EA6E63-D7D0-429C-8C9A-2DCB9597222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B57F4A7-9991-4FE7-80A0-CEE379C56B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Contents</vt:lpstr>
      <vt:lpstr>Consolidated income statements</vt:lpstr>
      <vt:lpstr>Consolidated balance sheets</vt:lpstr>
      <vt:lpstr>Consolidated cash flow</vt:lpstr>
    </vt:vector>
  </TitlesOfParts>
  <Company>Swedavia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Jan-Erik Engström (Ekonomi och Finans - Koncernekonomi och Redovisning)</dc:creator>
  <cp:lastModifiedBy>Jan-Erik Engström (Ekonomi och Finans - Koncernekonomi</cp:lastModifiedBy>
  <dcterms:created xsi:type="dcterms:W3CDTF">2026-04-22T12:48:01Z</dcterms:created>
  <dcterms:modified xsi:type="dcterms:W3CDTF">2026-04-29T11:22:59Z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756080-8104-4746-a42c-fe9005ab621d_Enabled">
    <vt:lpwstr>true</vt:lpwstr>
  </property>
  <property fmtid="{D5CDD505-2E9C-101B-9397-08002B2CF9AE}" pid="3" name="MSIP_Label_64756080-8104-4746-a42c-fe9005ab621d_SetDate">
    <vt:lpwstr>2026-04-22T17:45:25Z</vt:lpwstr>
  </property>
  <property fmtid="{D5CDD505-2E9C-101B-9397-08002B2CF9AE}" pid="4" name="MSIP_Label_64756080-8104-4746-a42c-fe9005ab621d_Method">
    <vt:lpwstr>Privileged</vt:lpwstr>
  </property>
  <property fmtid="{D5CDD505-2E9C-101B-9397-08002B2CF9AE}" pid="5" name="MSIP_Label_64756080-8104-4746-a42c-fe9005ab621d_Name">
    <vt:lpwstr>Intern</vt:lpwstr>
  </property>
  <property fmtid="{D5CDD505-2E9C-101B-9397-08002B2CF9AE}" pid="6" name="MSIP_Label_64756080-8104-4746-a42c-fe9005ab621d_SiteId">
    <vt:lpwstr>0b3b45c6-70cd-4220-8bf9-a1daee8f0f45</vt:lpwstr>
  </property>
  <property fmtid="{D5CDD505-2E9C-101B-9397-08002B2CF9AE}" pid="7" name="MSIP_Label_64756080-8104-4746-a42c-fe9005ab621d_ActionId">
    <vt:lpwstr>19ee585e-51b8-4444-baad-f7bbca9776b0</vt:lpwstr>
  </property>
  <property fmtid="{D5CDD505-2E9C-101B-9397-08002B2CF9AE}" pid="8" name="MSIP_Label_64756080-8104-4746-a42c-fe9005ab621d_ContentBits">
    <vt:lpwstr>1</vt:lpwstr>
  </property>
  <property fmtid="{D5CDD505-2E9C-101B-9397-08002B2CF9AE}" pid="9" name="MSIP_Label_64756080-8104-4746-a42c-fe9005ab621d_Tag">
    <vt:lpwstr>10, 0, 1, 1</vt:lpwstr>
  </property>
  <property fmtid="{D5CDD505-2E9C-101B-9397-08002B2CF9AE}" pid="10" name="ContentTypeId">
    <vt:lpwstr>0x0101003E98CFF24161CC45BC56BDDE8E2E7C0B02003BBAB89381A5534AA5DA1CEA40AAC1FB</vt:lpwstr>
  </property>
  <property fmtid="{D5CDD505-2E9C-101B-9397-08002B2CF9AE}" pid="11" name="TaxKeyword">
    <vt:lpwstr/>
  </property>
  <property fmtid="{D5CDD505-2E9C-101B-9397-08002B2CF9AE}" pid="12" name="Dokumenttyp">
    <vt:lpwstr/>
  </property>
  <property fmtid="{D5CDD505-2E9C-101B-9397-08002B2CF9AE}" pid="13" name="TaxKeywordTaxHTField">
    <vt:lpwstr/>
  </property>
  <property fmtid="{D5CDD505-2E9C-101B-9397-08002B2CF9AE}" pid="14" name="_dlc_DocIdItemGuid">
    <vt:lpwstr>1328ac39-2909-4f57-a067-8ce55769595f</vt:lpwstr>
  </property>
</Properties>
</file>